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NPV" sheetId="1" state="visible" r:id="rId2"/>
    <sheet name="Ceny i sprzedaż" sheetId="2" state="visible" r:id="rId3"/>
    <sheet name="zakres rzeczowo- finansowy oper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<sst xmlns="http://schemas.openxmlformats.org/spreadsheetml/2006/main" count="102" uniqueCount="85">
  <si>
    <t xml:space="preserve">Rachunek ZYSKU i STRAT</t>
  </si>
  <si>
    <t xml:space="preserve">Na podstawie danych z tabel „prognoza przychodów ze sprzedaży” i „koszty” należy przedstawić rachunek zysków i strat dla okresu bieżącego oraz na dwa następne lata.</t>
  </si>
  <si>
    <t xml:space="preserve">Wyszczególnienie</t>
  </si>
  <si>
    <t xml:space="preserve">Rok n </t>
  </si>
  <si>
    <t xml:space="preserve">Rok n+1</t>
  </si>
  <si>
    <t xml:space="preserve">Rok n+2</t>
  </si>
  <si>
    <t xml:space="preserve">Rok n+3</t>
  </si>
  <si>
    <r>
      <rPr>
        <b val="true"/>
        <sz val="10"/>
        <color rgb="FF000000"/>
        <rFont val="Times New Roman"/>
        <family val="1"/>
        <charset val="238"/>
      </rPr>
      <t xml:space="preserve">A.</t>
    </r>
    <r>
      <rPr>
        <b val="true"/>
        <sz val="7"/>
        <color rgb="FF000000"/>
        <rFont val="Times New Roman"/>
        <family val="1"/>
        <charset val="238"/>
      </rPr>
      <t xml:space="preserve">      </t>
    </r>
    <r>
      <rPr>
        <b val="true"/>
        <sz val="10"/>
        <color rgb="FF000000"/>
        <rFont val="Times New Roman"/>
        <family val="1"/>
        <charset val="238"/>
      </rPr>
      <t xml:space="preserve">PRZYCHODY </t>
    </r>
  </si>
  <si>
    <r>
      <rPr>
        <sz val="10"/>
        <color rgb="FF000000"/>
        <rFont val="Times New Roman"/>
        <family val="1"/>
        <charset val="238"/>
      </rPr>
      <t xml:space="preserve">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Przychody ze sprzedaży produktów / usług / towarów</t>
    </r>
  </si>
  <si>
    <r>
      <rPr>
        <sz val="10"/>
        <color rgb="FF000000"/>
        <rFont val="Times New Roman"/>
        <family val="1"/>
        <charset val="238"/>
      </rPr>
      <t xml:space="preserve">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 Inne przychody (jakie?)</t>
    </r>
  </si>
  <si>
    <t xml:space="preserve">RAZEM PRZYCHODY</t>
  </si>
  <si>
    <r>
      <rPr>
        <b val="true"/>
        <sz val="10"/>
        <color rgb="FF000000"/>
        <rFont val="Times New Roman"/>
        <family val="1"/>
        <charset val="238"/>
      </rPr>
      <t xml:space="preserve">B.</t>
    </r>
    <r>
      <rPr>
        <b val="true"/>
        <sz val="7"/>
        <color rgb="FF000000"/>
        <rFont val="Times New Roman"/>
        <family val="1"/>
        <charset val="238"/>
      </rPr>
      <t xml:space="preserve">      </t>
    </r>
    <r>
      <rPr>
        <b val="true"/>
        <sz val="10"/>
        <color rgb="FF000000"/>
        <rFont val="Times New Roman"/>
        <family val="1"/>
        <charset val="238"/>
      </rPr>
      <t xml:space="preserve">KOSZTY </t>
    </r>
  </si>
  <si>
    <r>
      <rPr>
        <sz val="10"/>
        <color rgb="FF000000"/>
        <rFont val="Times New Roman"/>
        <family val="1"/>
        <charset val="238"/>
      </rPr>
      <t xml:space="preserve">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zużycie materiałów i energii</t>
    </r>
  </si>
  <si>
    <r>
      <rPr>
        <sz val="10"/>
        <color rgb="FF000000"/>
        <rFont val="Times New Roman"/>
        <family val="1"/>
        <charset val="238"/>
      </rPr>
      <t xml:space="preserve">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usługi obce (w tym m.in. czynsze, naprawy, konserwacje maszyn i budynków)</t>
    </r>
  </si>
  <si>
    <r>
      <rPr>
        <sz val="10"/>
        <color rgb="FF000000"/>
        <rFont val="Times New Roman"/>
        <family val="1"/>
        <charset val="238"/>
      </rPr>
      <t xml:space="preserve">3.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podatki i opłaty</t>
    </r>
  </si>
  <si>
    <r>
      <rPr>
        <sz val="10"/>
        <color rgb="FF000000"/>
        <rFont val="Times New Roman"/>
        <family val="1"/>
        <charset val="238"/>
      </rPr>
      <t xml:space="preserve">4.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wynagrodzenia i pochodne</t>
    </r>
  </si>
  <si>
    <r>
      <rPr>
        <sz val="10"/>
        <color rgb="FF000000"/>
        <rFont val="Times New Roman"/>
        <family val="1"/>
        <charset val="238"/>
      </rPr>
      <t xml:space="preserve">5.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koszty finansowe</t>
    </r>
  </si>
  <si>
    <r>
      <rPr>
        <sz val="10"/>
        <color rgb="FF000000"/>
        <rFont val="Times New Roman"/>
        <family val="1"/>
        <charset val="238"/>
      </rPr>
      <t xml:space="preserve">6.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zakup towarów</t>
    </r>
  </si>
  <si>
    <r>
      <rPr>
        <sz val="10"/>
        <color rgb="FF000000"/>
        <rFont val="Times New Roman"/>
        <family val="1"/>
        <charset val="238"/>
      </rPr>
      <t xml:space="preserve">7.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ubezpieczenia majątkowe</t>
    </r>
  </si>
  <si>
    <r>
      <rPr>
        <sz val="10"/>
        <color rgb="FF000000"/>
        <rFont val="Times New Roman"/>
        <family val="1"/>
        <charset val="238"/>
      </rPr>
      <t xml:space="preserve">8.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Times New Roman"/>
        <family val="1"/>
        <charset val="238"/>
      </rPr>
      <t xml:space="preserve">pozostałe koszty</t>
    </r>
  </si>
  <si>
    <t xml:space="preserve">amortyzacja </t>
  </si>
  <si>
    <t xml:space="preserve">RAZEM KOSZTY</t>
  </si>
  <si>
    <r>
      <rPr>
        <b val="true"/>
        <sz val="10"/>
        <color rgb="FF000000"/>
        <rFont val="Times New Roman"/>
        <family val="1"/>
        <charset val="238"/>
      </rPr>
      <t xml:space="preserve">C.</t>
    </r>
    <r>
      <rPr>
        <b val="true"/>
        <sz val="7"/>
        <color rgb="FF000000"/>
        <rFont val="Times New Roman"/>
        <family val="1"/>
        <charset val="238"/>
      </rPr>
      <t xml:space="preserve">      </t>
    </r>
    <r>
      <rPr>
        <b val="true"/>
        <sz val="10"/>
        <color rgb="FF000000"/>
        <rFont val="Times New Roman"/>
        <family val="1"/>
        <charset val="238"/>
      </rPr>
      <t xml:space="preserve">Dochód (strata) brutto A - B</t>
    </r>
  </si>
  <si>
    <r>
      <rPr>
        <b val="true"/>
        <sz val="10"/>
        <color rgb="FF000000"/>
        <rFont val="Times New Roman"/>
        <family val="1"/>
        <charset val="238"/>
      </rPr>
      <t xml:space="preserve">D.</t>
    </r>
    <r>
      <rPr>
        <b val="true"/>
        <sz val="7"/>
        <color rgb="FF000000"/>
        <rFont val="Times New Roman"/>
        <family val="1"/>
        <charset val="238"/>
      </rPr>
      <t xml:space="preserve">      </t>
    </r>
    <r>
      <rPr>
        <b val="true"/>
        <sz val="10"/>
        <color rgb="FF000000"/>
        <rFont val="Times New Roman"/>
        <family val="1"/>
        <charset val="238"/>
      </rPr>
      <t xml:space="preserve">Podatek dochodowy</t>
    </r>
  </si>
  <si>
    <r>
      <rPr>
        <b val="true"/>
        <sz val="10"/>
        <color rgb="FF000000"/>
        <rFont val="Times New Roman"/>
        <family val="1"/>
        <charset val="238"/>
      </rPr>
      <t xml:space="preserve">E.</t>
    </r>
    <r>
      <rPr>
        <b val="true"/>
        <sz val="7"/>
        <color rgb="FF000000"/>
        <rFont val="Times New Roman"/>
        <family val="1"/>
        <charset val="238"/>
      </rPr>
      <t xml:space="preserve">      </t>
    </r>
    <r>
      <rPr>
        <b val="true"/>
        <sz val="10"/>
        <color rgb="FF000000"/>
        <rFont val="Times New Roman"/>
        <family val="1"/>
        <charset val="238"/>
      </rPr>
      <t xml:space="preserve">Zysk netto: C – D</t>
    </r>
  </si>
  <si>
    <t xml:space="preserve">Uzasadnienie (założenia) dla wymienionych pozycji kosztowych:</t>
  </si>
  <si>
    <t xml:space="preserve">Specyfikacja</t>
  </si>
  <si>
    <t xml:space="preserve">Suma:</t>
  </si>
  <si>
    <t xml:space="preserve">Rok N+1</t>
  </si>
  <si>
    <t xml:space="preserve">Rok N+2</t>
  </si>
  <si>
    <t xml:space="preserve">Rok N+3</t>
  </si>
  <si>
    <t xml:space="preserve">(Rok N + Rok N-1 + Rok N-2)</t>
  </si>
  <si>
    <t xml:space="preserve">1. Inwestycje dotyczące projektu</t>
  </si>
  <si>
    <t xml:space="preserve"> Z ręki. Koniecznie ze znakiem minus</t>
  </si>
  <si>
    <t xml:space="preserve">2. Przychody ze sprzedaży </t>
  </si>
  <si>
    <t xml:space="preserve">3. Koszty działalności objętej projektem </t>
  </si>
  <si>
    <t xml:space="preserve">4. Dochód brutto</t>
  </si>
  <si>
    <t xml:space="preserve">5. Podatek dochodowy, wg stopy:</t>
  </si>
  <si>
    <t xml:space="preserve">podano przykład 19%</t>
  </si>
  <si>
    <t xml:space="preserve">6. Dochód netto</t>
  </si>
  <si>
    <t xml:space="preserve">7. Wartość końcowa</t>
  </si>
  <si>
    <t xml:space="preserve"> Z ręki. Suma kosztów kwal i niekwal minus amortyzacja</t>
  </si>
  <si>
    <t xml:space="preserve">8. Amortyzacja</t>
  </si>
  <si>
    <t xml:space="preserve"> Z ręki.</t>
  </si>
  <si>
    <t xml:space="preserve">9. Saldo bieżące</t>
  </si>
  <si>
    <t xml:space="preserve">10. Stopa dyskonta / czynnik dyskontujący</t>
  </si>
  <si>
    <t xml:space="preserve">NPV</t>
  </si>
  <si>
    <t xml:space="preserve">współczynnik dyskontujący</t>
  </si>
  <si>
    <t xml:space="preserve">zdyskontowane saldo bieżace</t>
  </si>
  <si>
    <t xml:space="preserve">Rok N</t>
  </si>
  <si>
    <t xml:space="preserve">wskaźnik rentowności sprzedaży brutto (dla operacji)</t>
  </si>
  <si>
    <t xml:space="preserve">Produkt</t>
  </si>
  <si>
    <t xml:space="preserve">Jednostka miary</t>
  </si>
  <si>
    <t xml:space="preserve">Rok n+1 </t>
  </si>
  <si>
    <t xml:space="preserve">Rok n + 2</t>
  </si>
  <si>
    <t xml:space="preserve">WARTOŚĆ</t>
  </si>
  <si>
    <t xml:space="preserve">/ usługa /</t>
  </si>
  <si>
    <t xml:space="preserve">Towar</t>
  </si>
  <si>
    <t xml:space="preserve">Cena jednostkowa sprzedaży </t>
  </si>
  <si>
    <t xml:space="preserve">Średnia cena jednostkowa sprzedaży konkurencji</t>
  </si>
  <si>
    <t xml:space="preserve">Wielkość sprzedaży</t>
  </si>
  <si>
    <t xml:space="preserve">Cena jednostkowa sprzedaży</t>
  </si>
  <si>
    <t xml:space="preserve">Misie Panda</t>
  </si>
  <si>
    <t xml:space="preserve">szt.</t>
  </si>
  <si>
    <t xml:space="preserve">Misie Koala</t>
  </si>
  <si>
    <t xml:space="preserve">tab.7.1</t>
  </si>
  <si>
    <t xml:space="preserve">Uzasadnienie </t>
  </si>
  <si>
    <t xml:space="preserve">Parametry techniczne lub jakościowe</t>
  </si>
  <si>
    <t xml:space="preserve">Ilość / liczba</t>
  </si>
  <si>
    <t xml:space="preserve">Cena</t>
  </si>
  <si>
    <t xml:space="preserve">Wartość</t>
  </si>
  <si>
    <t xml:space="preserve">(rodzaj wydatku)</t>
  </si>
  <si>
    <t xml:space="preserve">towarów lub usług </t>
  </si>
  <si>
    <t xml:space="preserve">jednostkowa</t>
  </si>
  <si>
    <t xml:space="preserve">w PLN</t>
  </si>
  <si>
    <t xml:space="preserve">1.</t>
  </si>
  <si>
    <t xml:space="preserve">AAA</t>
  </si>
  <si>
    <t xml:space="preserve">2.</t>
  </si>
  <si>
    <t xml:space="preserve">BBB</t>
  </si>
  <si>
    <t xml:space="preserve">3.</t>
  </si>
  <si>
    <t xml:space="preserve">CCC</t>
  </si>
  <si>
    <t xml:space="preserve">wydatki ogółem: w tym:</t>
  </si>
  <si>
    <t xml:space="preserve">wydatki stanowiące podstawę do wyliczenia kwoty pomocy</t>
  </si>
  <si>
    <t xml:space="preserve">pozostałe wydatki </t>
  </si>
  <si>
    <t xml:space="preserve">wnioskowana kwota pomocy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</si>
</sst>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%"/>
    <numFmt numFmtId="167" formatCode="0.00%"/>
    <numFmt numFmtId="168" formatCode="#,##0.00,&quot;zł&quot;;[RED]\-#,##0.00,&quot;zł&quot;"/>
    <numFmt numFmtId="169" formatCode="#,##0.00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7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i val="true"/>
      <sz val="10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6E6E6"/>
        <bgColor rgb="FFD9D9D9"/>
      </patternFill>
    </fill>
    <fill>
      <patternFill patternType="solid">
        <fgColor rgb="FFD9D9D9"/>
        <bgColor rgb="FFE6E6E6"/>
      </patternFill>
    </fill>
    <fill>
      <patternFill patternType="solid">
        <fgColor rgb="FFC0C0C0"/>
        <bgColor rgb="FFD9D9D9"/>
      </patternFill>
    </fill>
    <fill>
      <patternFill patternType="solid">
        <fgColor rgb="FFFFFF99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E6E6E6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6" fillId="3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9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7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5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6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8480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84807"/>
    <pageSetUpPr fitToPage="false"/>
  </sheetPr>
  <dimension ref="B1:G69"/>
  <sheetViews>
    <sheetView windowProtection="false"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C20" activeCellId="0" sqref="C20"/>
    </sheetView>
  </sheetViews>
  <sheetFormatPr defaultRowHeight="15"/>
  <cols>
    <col collapsed="false" hidden="false" max="1" min="1" style="0" width="8.50510204081633"/>
    <col collapsed="false" hidden="false" max="2" min="2" style="0" width="44.2755102040816"/>
    <col collapsed="false" hidden="false" max="3" min="3" style="0" width="17.6836734693878"/>
    <col collapsed="false" hidden="false" max="6" min="4" style="0" width="15.5255102040816"/>
    <col collapsed="false" hidden="false" max="1025" min="7" style="0" width="8.50510204081633"/>
  </cols>
  <sheetData>
    <row r="1" customFormat="false" ht="15.75" hidden="false" customHeight="false" outlineLevel="0" collapsed="false">
      <c r="B1" s="1" t="s">
        <v>0</v>
      </c>
    </row>
    <row r="2" customFormat="false" ht="25.5" hidden="false" customHeight="true" outlineLevel="0" collapsed="false">
      <c r="B2" s="2" t="s">
        <v>1</v>
      </c>
      <c r="C2" s="2"/>
      <c r="D2" s="2"/>
      <c r="E2" s="2"/>
      <c r="F2" s="2"/>
    </row>
    <row r="3" customFormat="false" ht="15.75" hidden="false" customHeight="false" outlineLevel="0" collapsed="false"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customFormat="false" ht="15.75" hidden="false" customHeight="false" outlineLevel="0" collapsed="false">
      <c r="B4" s="5" t="s">
        <v>7</v>
      </c>
      <c r="C4" s="6"/>
      <c r="D4" s="6"/>
      <c r="E4" s="6"/>
      <c r="F4" s="6"/>
    </row>
    <row r="5" customFormat="false" ht="26.25" hidden="false" customHeight="false" outlineLevel="0" collapsed="false">
      <c r="B5" s="7" t="s">
        <v>8</v>
      </c>
      <c r="C5" s="8"/>
      <c r="D5" s="9" t="n">
        <f aca="false">'Ceny i sprzedaż'!L11</f>
        <v>98500</v>
      </c>
      <c r="E5" s="9" t="n">
        <f aca="false">'Ceny i sprzedaż'!M11</f>
        <v>120500</v>
      </c>
      <c r="F5" s="9" t="n">
        <f aca="false">'Ceny i sprzedaż'!N11</f>
        <v>141200</v>
      </c>
    </row>
    <row r="6" customFormat="false" ht="15.75" hidden="false" customHeight="false" outlineLevel="0" collapsed="false">
      <c r="B6" s="3" t="s">
        <v>9</v>
      </c>
      <c r="C6" s="10" t="n">
        <f aca="false">C7+C8</f>
        <v>0</v>
      </c>
      <c r="D6" s="10" t="n">
        <f aca="false">D7+D8</f>
        <v>0</v>
      </c>
      <c r="E6" s="10" t="n">
        <f aca="false">E7+E8</f>
        <v>0</v>
      </c>
      <c r="F6" s="10" t="n">
        <f aca="false">F7+F8</f>
        <v>0</v>
      </c>
    </row>
    <row r="7" customFormat="false" ht="15.75" hidden="false" customHeight="false" outlineLevel="0" collapsed="false">
      <c r="B7" s="11"/>
      <c r="C7" s="12"/>
      <c r="D7" s="12"/>
      <c r="E7" s="12"/>
      <c r="F7" s="12"/>
    </row>
    <row r="8" customFormat="false" ht="15.75" hidden="false" customHeight="false" outlineLevel="0" collapsed="false">
      <c r="B8" s="11"/>
      <c r="C8" s="12"/>
      <c r="D8" s="12"/>
      <c r="E8" s="12"/>
      <c r="F8" s="12"/>
    </row>
    <row r="9" customFormat="false" ht="15.75" hidden="false" customHeight="false" outlineLevel="0" collapsed="false">
      <c r="B9" s="13" t="s">
        <v>10</v>
      </c>
      <c r="C9" s="14" t="n">
        <f aca="false">C5+C6</f>
        <v>0</v>
      </c>
      <c r="D9" s="14" t="n">
        <f aca="false">D5+D6</f>
        <v>98500</v>
      </c>
      <c r="E9" s="14" t="n">
        <f aca="false">E5+E6</f>
        <v>120500</v>
      </c>
      <c r="F9" s="14" t="n">
        <f aca="false">F5+F6</f>
        <v>141200</v>
      </c>
    </row>
    <row r="10" customFormat="false" ht="15.75" hidden="false" customHeight="false" outlineLevel="0" collapsed="false">
      <c r="B10" s="13" t="s">
        <v>11</v>
      </c>
      <c r="C10" s="6"/>
      <c r="D10" s="6"/>
      <c r="E10" s="6"/>
      <c r="F10" s="6"/>
    </row>
    <row r="11" customFormat="false" ht="15.75" hidden="false" customHeight="false" outlineLevel="0" collapsed="false">
      <c r="B11" s="7" t="s">
        <v>12</v>
      </c>
      <c r="C11" s="12"/>
      <c r="D11" s="12"/>
      <c r="E11" s="12"/>
      <c r="F11" s="12"/>
    </row>
    <row r="12" customFormat="false" ht="26.25" hidden="false" customHeight="false" outlineLevel="0" collapsed="false">
      <c r="B12" s="7" t="s">
        <v>13</v>
      </c>
      <c r="C12" s="12"/>
      <c r="D12" s="12"/>
      <c r="E12" s="12"/>
      <c r="F12" s="12"/>
    </row>
    <row r="13" customFormat="false" ht="15.75" hidden="false" customHeight="false" outlineLevel="0" collapsed="false">
      <c r="B13" s="7" t="s">
        <v>14</v>
      </c>
      <c r="C13" s="12"/>
      <c r="D13" s="12"/>
      <c r="E13" s="12"/>
      <c r="F13" s="12"/>
    </row>
    <row r="14" customFormat="false" ht="15.75" hidden="false" customHeight="false" outlineLevel="0" collapsed="false">
      <c r="B14" s="7" t="s">
        <v>15</v>
      </c>
      <c r="C14" s="12" t="n">
        <v>8000</v>
      </c>
      <c r="D14" s="12" t="n">
        <v>14000</v>
      </c>
      <c r="E14" s="12" t="n">
        <v>15000</v>
      </c>
      <c r="F14" s="12" t="n">
        <v>15000</v>
      </c>
    </row>
    <row r="15" customFormat="false" ht="15.75" hidden="false" customHeight="false" outlineLevel="0" collapsed="false">
      <c r="B15" s="7" t="s">
        <v>16</v>
      </c>
      <c r="C15" s="12"/>
      <c r="D15" s="12"/>
      <c r="E15" s="12"/>
      <c r="F15" s="12"/>
    </row>
    <row r="16" customFormat="false" ht="15.75" hidden="false" customHeight="false" outlineLevel="0" collapsed="false">
      <c r="B16" s="7" t="s">
        <v>17</v>
      </c>
      <c r="C16" s="12"/>
      <c r="D16" s="12"/>
      <c r="E16" s="12"/>
      <c r="F16" s="12"/>
    </row>
    <row r="17" customFormat="false" ht="15.75" hidden="false" customHeight="false" outlineLevel="0" collapsed="false">
      <c r="B17" s="7" t="s">
        <v>18</v>
      </c>
      <c r="C17" s="12"/>
      <c r="D17" s="12"/>
      <c r="E17" s="12"/>
      <c r="F17" s="12"/>
    </row>
    <row r="18" customFormat="false" ht="15.75" hidden="false" customHeight="false" outlineLevel="0" collapsed="false">
      <c r="B18" s="7" t="s">
        <v>19</v>
      </c>
      <c r="C18" s="6"/>
      <c r="D18" s="6"/>
      <c r="E18" s="6"/>
      <c r="F18" s="6"/>
    </row>
    <row r="19" customFormat="false" ht="15.75" hidden="false" customHeight="false" outlineLevel="0" collapsed="false">
      <c r="B19" s="15" t="s">
        <v>20</v>
      </c>
      <c r="C19" s="12" t="n">
        <v>20000</v>
      </c>
      <c r="D19" s="12" t="n">
        <v>25000</v>
      </c>
      <c r="E19" s="12" t="n">
        <v>25000</v>
      </c>
      <c r="F19" s="12" t="n">
        <v>25000</v>
      </c>
    </row>
    <row r="20" customFormat="false" ht="15.75" hidden="false" customHeight="false" outlineLevel="0" collapsed="false">
      <c r="B20" s="15"/>
      <c r="C20" s="12"/>
      <c r="D20" s="12"/>
      <c r="E20" s="12"/>
      <c r="F20" s="12"/>
    </row>
    <row r="21" customFormat="false" ht="15.75" hidden="false" customHeight="false" outlineLevel="0" collapsed="false">
      <c r="B21" s="15"/>
      <c r="C21" s="12"/>
      <c r="D21" s="12"/>
      <c r="E21" s="12"/>
      <c r="F21" s="12"/>
    </row>
    <row r="22" customFormat="false" ht="15.75" hidden="false" customHeight="false" outlineLevel="0" collapsed="false">
      <c r="B22" s="15"/>
      <c r="C22" s="12"/>
      <c r="D22" s="12"/>
      <c r="E22" s="12"/>
      <c r="F22" s="12"/>
    </row>
    <row r="23" customFormat="false" ht="15.75" hidden="false" customHeight="false" outlineLevel="0" collapsed="false">
      <c r="B23" s="15"/>
      <c r="C23" s="12"/>
      <c r="D23" s="12"/>
      <c r="E23" s="12"/>
      <c r="F23" s="12"/>
    </row>
    <row r="24" customFormat="false" ht="15.75" hidden="false" customHeight="false" outlineLevel="0" collapsed="false">
      <c r="B24" s="16"/>
      <c r="C24" s="6"/>
      <c r="D24" s="6"/>
      <c r="E24" s="6"/>
      <c r="F24" s="6"/>
    </row>
    <row r="25" customFormat="false" ht="15.75" hidden="false" customHeight="false" outlineLevel="0" collapsed="false">
      <c r="B25" s="11"/>
      <c r="C25" s="12"/>
      <c r="D25" s="12"/>
      <c r="E25" s="12"/>
      <c r="F25" s="12"/>
    </row>
    <row r="26" customFormat="false" ht="15.75" hidden="false" customHeight="false" outlineLevel="0" collapsed="false">
      <c r="B26" s="11"/>
      <c r="C26" s="12"/>
      <c r="D26" s="12"/>
      <c r="E26" s="12"/>
      <c r="F26" s="12"/>
    </row>
    <row r="27" customFormat="false" ht="15.75" hidden="false" customHeight="false" outlineLevel="0" collapsed="false">
      <c r="B27" s="13" t="s">
        <v>21</v>
      </c>
      <c r="C27" s="14" t="n">
        <f aca="false">SUM(C11:C26)</f>
        <v>28000</v>
      </c>
      <c r="D27" s="14" t="n">
        <f aca="false">SUM(D11:D26)</f>
        <v>39000</v>
      </c>
      <c r="E27" s="14" t="n">
        <f aca="false">SUM(E11:E26)</f>
        <v>40000</v>
      </c>
      <c r="F27" s="14" t="n">
        <f aca="false">SUM(F11:F26)</f>
        <v>40000</v>
      </c>
    </row>
    <row r="28" customFormat="false" ht="15.75" hidden="false" customHeight="false" outlineLevel="0" collapsed="false">
      <c r="B28" s="13" t="s">
        <v>22</v>
      </c>
      <c r="C28" s="14" t="n">
        <f aca="false">C9-C27</f>
        <v>-28000</v>
      </c>
      <c r="D28" s="14" t="n">
        <f aca="false">D9-D27</f>
        <v>59500</v>
      </c>
      <c r="E28" s="14" t="n">
        <f aca="false">E9-E27</f>
        <v>80500</v>
      </c>
      <c r="F28" s="14" t="n">
        <f aca="false">F9-F27</f>
        <v>101200</v>
      </c>
    </row>
    <row r="29" customFormat="false" ht="15.75" hidden="false" customHeight="false" outlineLevel="0" collapsed="false">
      <c r="B29" s="13" t="s">
        <v>23</v>
      </c>
      <c r="C29" s="14" t="n">
        <f aca="false">$B$55*C28</f>
        <v>-5320</v>
      </c>
      <c r="D29" s="14" t="n">
        <f aca="false">$B$55*D28</f>
        <v>11305</v>
      </c>
      <c r="E29" s="14" t="n">
        <f aca="false">$B$55*E28</f>
        <v>15295</v>
      </c>
      <c r="F29" s="14" t="n">
        <f aca="false">$B$55*F28</f>
        <v>19228</v>
      </c>
    </row>
    <row r="30" customFormat="false" ht="15.75" hidden="false" customHeight="false" outlineLevel="0" collapsed="false">
      <c r="B30" s="13" t="s">
        <v>24</v>
      </c>
      <c r="C30" s="17" t="n">
        <f aca="false">C28-C29</f>
        <v>-22680</v>
      </c>
      <c r="D30" s="17" t="n">
        <f aca="false">D28-D29</f>
        <v>48195</v>
      </c>
      <c r="E30" s="17" t="n">
        <f aca="false">E28-E29</f>
        <v>65205</v>
      </c>
      <c r="F30" s="17" t="n">
        <f aca="false">F28-F29</f>
        <v>81972</v>
      </c>
    </row>
    <row r="31" customFormat="false" ht="15.75" hidden="false" customHeight="true" outlineLevel="0" collapsed="false">
      <c r="B31" s="18" t="s">
        <v>25</v>
      </c>
      <c r="C31" s="18"/>
      <c r="D31" s="18"/>
      <c r="E31" s="18"/>
      <c r="F31" s="18"/>
    </row>
    <row r="32" customFormat="false" ht="15" hidden="false" customHeight="false" outlineLevel="0" collapsed="false">
      <c r="B32" s="19"/>
      <c r="C32" s="19"/>
      <c r="D32" s="19"/>
      <c r="E32" s="19"/>
      <c r="F32" s="19"/>
    </row>
    <row r="33" customFormat="false" ht="15" hidden="false" customHeight="false" outlineLevel="0" collapsed="false">
      <c r="B33" s="19"/>
      <c r="C33" s="19"/>
      <c r="D33" s="19"/>
      <c r="E33" s="19"/>
      <c r="F33" s="19"/>
    </row>
    <row r="34" customFormat="false" ht="15" hidden="false" customHeight="false" outlineLevel="0" collapsed="false">
      <c r="B34" s="19"/>
      <c r="C34" s="19"/>
      <c r="D34" s="19"/>
      <c r="E34" s="19"/>
      <c r="F34" s="19"/>
    </row>
    <row r="35" customFormat="false" ht="15" hidden="false" customHeight="false" outlineLevel="0" collapsed="false">
      <c r="B35" s="19"/>
      <c r="C35" s="19"/>
      <c r="D35" s="19"/>
      <c r="E35" s="19"/>
      <c r="F35" s="19"/>
    </row>
    <row r="36" customFormat="false" ht="15" hidden="false" customHeight="false" outlineLevel="0" collapsed="false">
      <c r="B36" s="19"/>
      <c r="C36" s="19"/>
      <c r="D36" s="19"/>
      <c r="E36" s="19"/>
      <c r="F36" s="19"/>
    </row>
    <row r="37" customFormat="false" ht="15" hidden="false" customHeight="false" outlineLevel="0" collapsed="false">
      <c r="B37" s="19"/>
      <c r="C37" s="19"/>
      <c r="D37" s="19"/>
      <c r="E37" s="19"/>
      <c r="F37" s="19"/>
    </row>
    <row r="38" customFormat="false" ht="15" hidden="false" customHeight="false" outlineLevel="0" collapsed="false">
      <c r="B38" s="19"/>
      <c r="C38" s="19"/>
      <c r="D38" s="19"/>
      <c r="E38" s="19"/>
      <c r="F38" s="19"/>
    </row>
    <row r="39" customFormat="false" ht="15" hidden="false" customHeight="false" outlineLevel="0" collapsed="false">
      <c r="B39" s="19"/>
      <c r="C39" s="19"/>
      <c r="D39" s="19"/>
      <c r="E39" s="19"/>
      <c r="F39" s="19"/>
    </row>
    <row r="40" customFormat="false" ht="15" hidden="false" customHeight="false" outlineLevel="0" collapsed="false">
      <c r="B40" s="19"/>
      <c r="C40" s="19"/>
      <c r="D40" s="19"/>
      <c r="E40" s="19"/>
      <c r="F40" s="19"/>
    </row>
    <row r="41" customFormat="false" ht="15" hidden="false" customHeight="false" outlineLevel="0" collapsed="false">
      <c r="B41" s="19"/>
      <c r="C41" s="19"/>
      <c r="D41" s="19"/>
      <c r="E41" s="19"/>
      <c r="F41" s="19"/>
    </row>
    <row r="42" customFormat="false" ht="15" hidden="false" customHeight="false" outlineLevel="0" collapsed="false">
      <c r="B42" s="19"/>
      <c r="C42" s="19"/>
      <c r="D42" s="19"/>
      <c r="E42" s="19"/>
      <c r="F42" s="19"/>
    </row>
    <row r="43" customFormat="false" ht="15" hidden="false" customHeight="false" outlineLevel="0" collapsed="false">
      <c r="B43" s="19"/>
      <c r="C43" s="19"/>
      <c r="D43" s="19"/>
      <c r="E43" s="19"/>
      <c r="F43" s="19"/>
    </row>
    <row r="44" customFormat="false" ht="15" hidden="false" customHeight="false" outlineLevel="0" collapsed="false">
      <c r="B44" s="19"/>
      <c r="C44" s="19"/>
      <c r="D44" s="19"/>
      <c r="E44" s="19"/>
      <c r="F44" s="19"/>
    </row>
    <row r="45" customFormat="false" ht="15.75" hidden="false" customHeight="false" outlineLevel="0" collapsed="false">
      <c r="B45" s="19"/>
      <c r="C45" s="19"/>
      <c r="D45" s="19"/>
      <c r="E45" s="19"/>
      <c r="F45" s="19"/>
    </row>
    <row r="47" customFormat="false" ht="15.75" hidden="false" customHeight="false" outlineLevel="0" collapsed="false"/>
    <row r="48" customFormat="false" ht="15" hidden="false" customHeight="true" outlineLevel="0" collapsed="false">
      <c r="B48" s="20" t="s">
        <v>26</v>
      </c>
      <c r="C48" s="21" t="s">
        <v>27</v>
      </c>
      <c r="D48" s="20" t="s">
        <v>28</v>
      </c>
      <c r="E48" s="20" t="s">
        <v>29</v>
      </c>
      <c r="F48" s="20" t="s">
        <v>30</v>
      </c>
    </row>
    <row r="49" customFormat="false" ht="39" hidden="false" customHeight="true" outlineLevel="0" collapsed="false">
      <c r="B49" s="20"/>
      <c r="C49" s="22" t="s">
        <v>31</v>
      </c>
      <c r="D49" s="20"/>
      <c r="E49" s="20"/>
      <c r="F49" s="20"/>
    </row>
    <row r="50" customFormat="false" ht="20.1" hidden="false" customHeight="true" outlineLevel="0" collapsed="false">
      <c r="B50" s="23" t="s">
        <v>32</v>
      </c>
      <c r="C50" s="24" t="n">
        <v>-153500</v>
      </c>
      <c r="D50" s="24" t="n">
        <v>0</v>
      </c>
      <c r="E50" s="24" t="n">
        <v>0</v>
      </c>
      <c r="F50" s="24" t="n">
        <v>0</v>
      </c>
      <c r="G50" s="0" t="s">
        <v>33</v>
      </c>
    </row>
    <row r="51" customFormat="false" ht="20.1" hidden="false" customHeight="true" outlineLevel="0" collapsed="false">
      <c r="B51" s="23" t="s">
        <v>34</v>
      </c>
      <c r="C51" s="24"/>
      <c r="D51" s="24" t="n">
        <f aca="false">D9</f>
        <v>98500</v>
      </c>
      <c r="E51" s="24" t="n">
        <f aca="false">E9</f>
        <v>120500</v>
      </c>
      <c r="F51" s="24" t="n">
        <f aca="false">F9</f>
        <v>141200</v>
      </c>
    </row>
    <row r="52" customFormat="false" ht="20.1" hidden="false" customHeight="true" outlineLevel="0" collapsed="false">
      <c r="B52" s="23" t="s">
        <v>35</v>
      </c>
      <c r="C52" s="24" t="n">
        <f aca="false">C27</f>
        <v>28000</v>
      </c>
      <c r="D52" s="24" t="n">
        <f aca="false">D27</f>
        <v>39000</v>
      </c>
      <c r="E52" s="24" t="n">
        <f aca="false">E27</f>
        <v>40000</v>
      </c>
      <c r="F52" s="24" t="n">
        <f aca="false">F27</f>
        <v>40000</v>
      </c>
    </row>
    <row r="53" customFormat="false" ht="20.1" hidden="false" customHeight="true" outlineLevel="0" collapsed="false">
      <c r="B53" s="23" t="s">
        <v>36</v>
      </c>
      <c r="C53" s="24" t="n">
        <f aca="false">C51-C52</f>
        <v>-28000</v>
      </c>
      <c r="D53" s="24" t="n">
        <f aca="false">D51-D52</f>
        <v>59500</v>
      </c>
      <c r="E53" s="24" t="n">
        <f aca="false">E51-E52</f>
        <v>80500</v>
      </c>
      <c r="F53" s="24" t="n">
        <f aca="false">F51-F52</f>
        <v>101200</v>
      </c>
    </row>
    <row r="54" customFormat="false" ht="20.1" hidden="false" customHeight="true" outlineLevel="0" collapsed="false">
      <c r="B54" s="25" t="s">
        <v>37</v>
      </c>
      <c r="C54" s="26" t="n">
        <f aca="false">$B$55*C53</f>
        <v>-5320</v>
      </c>
      <c r="D54" s="26" t="n">
        <f aca="false">$B$55*D53</f>
        <v>11305</v>
      </c>
      <c r="E54" s="26" t="n">
        <f aca="false">$B$55*E53</f>
        <v>15295</v>
      </c>
      <c r="F54" s="26" t="n">
        <f aca="false">$B$55*F53</f>
        <v>19228</v>
      </c>
    </row>
    <row r="55" customFormat="false" ht="20.1" hidden="false" customHeight="true" outlineLevel="0" collapsed="false">
      <c r="B55" s="27" t="n">
        <v>0.19</v>
      </c>
      <c r="C55" s="26"/>
      <c r="D55" s="26"/>
      <c r="E55" s="26"/>
      <c r="F55" s="26"/>
      <c r="G55" s="0" t="s">
        <v>38</v>
      </c>
    </row>
    <row r="56" customFormat="false" ht="20.1" hidden="false" customHeight="true" outlineLevel="0" collapsed="false">
      <c r="B56" s="25" t="s">
        <v>39</v>
      </c>
      <c r="C56" s="24" t="n">
        <f aca="false">C53-C54</f>
        <v>-22680</v>
      </c>
      <c r="D56" s="24" t="n">
        <f aca="false">D53-D54</f>
        <v>48195</v>
      </c>
      <c r="E56" s="24" t="n">
        <f aca="false">E53-E54</f>
        <v>65205</v>
      </c>
      <c r="F56" s="24" t="n">
        <f aca="false">F53-F54</f>
        <v>81972</v>
      </c>
    </row>
    <row r="57" customFormat="false" ht="20.1" hidden="false" customHeight="true" outlineLevel="0" collapsed="false">
      <c r="B57" s="25" t="s">
        <v>40</v>
      </c>
      <c r="C57" s="28"/>
      <c r="D57" s="28"/>
      <c r="E57" s="28"/>
      <c r="F57" s="29" t="n">
        <v>60000</v>
      </c>
      <c r="G57" s="0" t="s">
        <v>41</v>
      </c>
    </row>
    <row r="58" customFormat="false" ht="20.1" hidden="false" customHeight="true" outlineLevel="0" collapsed="false">
      <c r="B58" s="25" t="s">
        <v>42</v>
      </c>
      <c r="C58" s="29" t="n">
        <v>20000</v>
      </c>
      <c r="D58" s="29" t="n">
        <v>25000</v>
      </c>
      <c r="E58" s="29" t="n">
        <v>25000</v>
      </c>
      <c r="F58" s="29" t="n">
        <v>25000</v>
      </c>
      <c r="G58" s="0" t="s">
        <v>43</v>
      </c>
    </row>
    <row r="59" customFormat="false" ht="20.1" hidden="false" customHeight="true" outlineLevel="0" collapsed="false">
      <c r="B59" s="25" t="s">
        <v>44</v>
      </c>
      <c r="C59" s="24" t="n">
        <f aca="false">C56+C58+C50</f>
        <v>-156180</v>
      </c>
      <c r="D59" s="24" t="n">
        <f aca="false">D56+D58+D50</f>
        <v>73195</v>
      </c>
      <c r="E59" s="24" t="n">
        <f aca="false">E56+E58+E50</f>
        <v>90205</v>
      </c>
      <c r="F59" s="24" t="n">
        <f aca="false">F56+F58+F50+F57</f>
        <v>166972</v>
      </c>
    </row>
    <row r="60" customFormat="false" ht="20.1" hidden="false" customHeight="true" outlineLevel="0" collapsed="false">
      <c r="B60" s="30" t="s">
        <v>45</v>
      </c>
      <c r="C60" s="31" t="n">
        <v>0.0283</v>
      </c>
      <c r="D60" s="31" t="n">
        <v>0.0283</v>
      </c>
      <c r="E60" s="31" t="n">
        <v>0.0283</v>
      </c>
      <c r="F60" s="31" t="n">
        <v>0.0283</v>
      </c>
    </row>
    <row r="61" customFormat="false" ht="20.1" hidden="false" customHeight="true" outlineLevel="0" collapsed="false">
      <c r="B61" s="32" t="s">
        <v>46</v>
      </c>
      <c r="C61" s="33" t="n">
        <f aca="false">F65</f>
        <v>153870.955986941</v>
      </c>
      <c r="D61" s="33"/>
      <c r="E61" s="34"/>
      <c r="F61" s="34"/>
    </row>
    <row r="63" customFormat="false" ht="15" hidden="false" customHeight="false" outlineLevel="0" collapsed="false">
      <c r="B63" s="35" t="s">
        <v>47</v>
      </c>
      <c r="C63" s="36" t="n">
        <f aca="false">1/(1+C60)^0</f>
        <v>1</v>
      </c>
      <c r="D63" s="36" t="n">
        <f aca="false">1/(1+D60)^1</f>
        <v>0.972478848585043</v>
      </c>
      <c r="E63" s="36" t="n">
        <f aca="false">1/(1+E60)^2</f>
        <v>0.945715110945292</v>
      </c>
      <c r="F63" s="36" t="n">
        <f aca="false">1/(1+F60)^3</f>
        <v>0.919687942181554</v>
      </c>
    </row>
    <row r="64" customFormat="false" ht="15" hidden="false" customHeight="false" outlineLevel="0" collapsed="false">
      <c r="B64" s="35" t="s">
        <v>48</v>
      </c>
      <c r="C64" s="37" t="n">
        <f aca="false">C59*C63</f>
        <v>-156180</v>
      </c>
      <c r="D64" s="37" t="n">
        <f aca="false">D59*D63</f>
        <v>71180.5893221822</v>
      </c>
      <c r="E64" s="37" t="n">
        <f aca="false">E59*E63</f>
        <v>85308.23158282</v>
      </c>
      <c r="F64" s="37" t="n">
        <f aca="false">F59*F63</f>
        <v>153562.135081938</v>
      </c>
    </row>
    <row r="65" customFormat="false" ht="15" hidden="false" customHeight="false" outlineLevel="0" collapsed="false">
      <c r="B65" s="35" t="s">
        <v>46</v>
      </c>
      <c r="C65" s="37"/>
      <c r="D65" s="37"/>
      <c r="E65" s="37"/>
      <c r="F65" s="37" t="n">
        <f aca="false">SUM(C64:F64)</f>
        <v>153870.955986941</v>
      </c>
    </row>
    <row r="66" customFormat="false" ht="15.75" hidden="false" customHeight="false" outlineLevel="0" collapsed="false"/>
    <row r="67" customFormat="false" ht="15" hidden="false" customHeight="true" outlineLevel="0" collapsed="false">
      <c r="B67" s="38"/>
      <c r="C67" s="39" t="s">
        <v>49</v>
      </c>
      <c r="D67" s="39" t="s">
        <v>28</v>
      </c>
      <c r="E67" s="39" t="s">
        <v>29</v>
      </c>
      <c r="F67" s="39" t="s">
        <v>30</v>
      </c>
      <c r="G67" s="40"/>
    </row>
    <row r="68" customFormat="false" ht="15.75" hidden="false" customHeight="false" outlineLevel="0" collapsed="false">
      <c r="B68" s="38"/>
      <c r="C68" s="39"/>
      <c r="D68" s="39"/>
      <c r="E68" s="39"/>
      <c r="F68" s="39"/>
      <c r="G68" s="40"/>
    </row>
    <row r="69" customFormat="false" ht="20.1" hidden="false" customHeight="true" outlineLevel="0" collapsed="false">
      <c r="B69" s="11" t="s">
        <v>50</v>
      </c>
      <c r="C69" s="41" t="e">
        <f aca="false">C28/C9</f>
        <v>#DIV/0!</v>
      </c>
      <c r="D69" s="41" t="n">
        <f aca="false">D28/D9</f>
        <v>0.604060913705584</v>
      </c>
      <c r="E69" s="41" t="n">
        <f aca="false">E28/E9</f>
        <v>0.66804979253112</v>
      </c>
      <c r="F69" s="41" t="n">
        <f aca="false">F28/F9</f>
        <v>0.71671388101983</v>
      </c>
      <c r="G69" s="40"/>
    </row>
  </sheetData>
  <mergeCells count="18">
    <mergeCell ref="B2:F2"/>
    <mergeCell ref="B31:F31"/>
    <mergeCell ref="B32:F45"/>
    <mergeCell ref="B48:B49"/>
    <mergeCell ref="D48:D49"/>
    <mergeCell ref="E48:E49"/>
    <mergeCell ref="F48:F49"/>
    <mergeCell ref="C54:C55"/>
    <mergeCell ref="D54:D55"/>
    <mergeCell ref="E54:E55"/>
    <mergeCell ref="F54:F55"/>
    <mergeCell ref="C61:D61"/>
    <mergeCell ref="E61:F61"/>
    <mergeCell ref="B67:B68"/>
    <mergeCell ref="C67:C68"/>
    <mergeCell ref="D67:D68"/>
    <mergeCell ref="E67:E68"/>
    <mergeCell ref="F67:F6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D99694"/>
    <pageSetUpPr fitToPage="false"/>
  </sheetPr>
  <dimension ref="B2:N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RowHeight="15.75"/>
  <cols>
    <col collapsed="false" hidden="false" max="1" min="1" style="0" width="8.50510204081633"/>
    <col collapsed="false" hidden="false" max="2" min="2" style="0" width="42.5204081632653"/>
    <col collapsed="false" hidden="false" max="10" min="3" style="0" width="15.5255102040816"/>
    <col collapsed="false" hidden="false" max="11" min="11" style="0" width="8.50510204081633"/>
    <col collapsed="false" hidden="false" max="14" min="12" style="0" width="15.5255102040816"/>
    <col collapsed="false" hidden="false" max="1025" min="15" style="0" width="8.50510204081633"/>
  </cols>
  <sheetData>
    <row r="2" customFormat="false" ht="15" hidden="false" customHeight="true" outlineLevel="0" collapsed="false">
      <c r="B2" s="42" t="s">
        <v>51</v>
      </c>
      <c r="C2" s="43" t="s">
        <v>52</v>
      </c>
      <c r="D2" s="43" t="s">
        <v>53</v>
      </c>
      <c r="E2" s="43"/>
      <c r="F2" s="43"/>
      <c r="G2" s="43" t="s">
        <v>54</v>
      </c>
      <c r="H2" s="43"/>
      <c r="I2" s="43" t="s">
        <v>6</v>
      </c>
      <c r="J2" s="43"/>
      <c r="L2" s="0" t="s">
        <v>55</v>
      </c>
    </row>
    <row r="3" customFormat="false" ht="15.75" hidden="false" customHeight="false" outlineLevel="0" collapsed="false">
      <c r="B3" s="44" t="s">
        <v>56</v>
      </c>
      <c r="C3" s="43"/>
      <c r="D3" s="43"/>
      <c r="E3" s="43"/>
      <c r="F3" s="43"/>
      <c r="G3" s="43"/>
      <c r="H3" s="43"/>
      <c r="I3" s="43"/>
      <c r="J3" s="43"/>
    </row>
    <row r="4" customFormat="false" ht="51.75" hidden="false" customHeight="false" outlineLevel="0" collapsed="false">
      <c r="B4" s="45" t="s">
        <v>57</v>
      </c>
      <c r="C4" s="43"/>
      <c r="D4" s="4" t="s">
        <v>58</v>
      </c>
      <c r="E4" s="4" t="s">
        <v>59</v>
      </c>
      <c r="F4" s="4" t="s">
        <v>60</v>
      </c>
      <c r="G4" s="4" t="s">
        <v>61</v>
      </c>
      <c r="H4" s="4" t="s">
        <v>60</v>
      </c>
      <c r="I4" s="4" t="s">
        <v>61</v>
      </c>
      <c r="J4" s="4" t="s">
        <v>60</v>
      </c>
      <c r="L4" s="46" t="s">
        <v>4</v>
      </c>
      <c r="M4" s="46" t="s">
        <v>5</v>
      </c>
      <c r="N4" s="46" t="s">
        <v>6</v>
      </c>
    </row>
    <row r="5" customFormat="false" ht="15.75" hidden="false" customHeight="false" outlineLevel="0" collapsed="false">
      <c r="B5" s="11" t="s">
        <v>62</v>
      </c>
      <c r="C5" s="47" t="s">
        <v>63</v>
      </c>
      <c r="D5" s="47" t="n">
        <v>100</v>
      </c>
      <c r="E5" s="47" t="n">
        <v>97</v>
      </c>
      <c r="F5" s="47" t="n">
        <v>400</v>
      </c>
      <c r="G5" s="47" t="n">
        <v>105</v>
      </c>
      <c r="H5" s="47" t="n">
        <v>500</v>
      </c>
      <c r="I5" s="47" t="n">
        <v>107</v>
      </c>
      <c r="J5" s="47" t="n">
        <v>600</v>
      </c>
      <c r="L5" s="37" t="n">
        <f aca="false">D5*F5</f>
        <v>40000</v>
      </c>
      <c r="M5" s="37" t="n">
        <f aca="false">G5*H5</f>
        <v>52500</v>
      </c>
      <c r="N5" s="37" t="n">
        <f aca="false">I5*J5</f>
        <v>64200</v>
      </c>
    </row>
    <row r="6" customFormat="false" ht="15.75" hidden="false" customHeight="false" outlineLevel="0" collapsed="false">
      <c r="B6" s="11" t="s">
        <v>64</v>
      </c>
      <c r="C6" s="47" t="s">
        <v>63</v>
      </c>
      <c r="D6" s="47" t="n">
        <v>130</v>
      </c>
      <c r="E6" s="47" t="n">
        <v>124</v>
      </c>
      <c r="F6" s="47" t="n">
        <v>450</v>
      </c>
      <c r="G6" s="47" t="n">
        <v>136</v>
      </c>
      <c r="H6" s="47" t="n">
        <v>500</v>
      </c>
      <c r="I6" s="47" t="n">
        <v>140</v>
      </c>
      <c r="J6" s="47" t="n">
        <v>550</v>
      </c>
      <c r="L6" s="37" t="n">
        <f aca="false">D6*F6</f>
        <v>58500</v>
      </c>
      <c r="M6" s="37" t="n">
        <f aca="false">G6*H6</f>
        <v>68000</v>
      </c>
      <c r="N6" s="37" t="n">
        <f aca="false">I6*J6</f>
        <v>77000</v>
      </c>
    </row>
    <row r="7" customFormat="false" ht="15.75" hidden="false" customHeight="false" outlineLevel="0" collapsed="false">
      <c r="B7" s="11"/>
      <c r="C7" s="47"/>
      <c r="D7" s="47"/>
      <c r="E7" s="48"/>
      <c r="F7" s="48"/>
      <c r="G7" s="48"/>
      <c r="H7" s="48"/>
      <c r="I7" s="48"/>
      <c r="J7" s="48"/>
      <c r="L7" s="37" t="n">
        <f aca="false">D7*F7</f>
        <v>0</v>
      </c>
      <c r="M7" s="37" t="n">
        <f aca="false">G7*H7</f>
        <v>0</v>
      </c>
      <c r="N7" s="37" t="n">
        <f aca="false">I7*J7</f>
        <v>0</v>
      </c>
    </row>
    <row r="8" customFormat="false" ht="15.75" hidden="false" customHeight="false" outlineLevel="0" collapsed="false">
      <c r="B8" s="11"/>
      <c r="C8" s="47"/>
      <c r="D8" s="47"/>
      <c r="E8" s="48"/>
      <c r="F8" s="48"/>
      <c r="G8" s="48"/>
      <c r="H8" s="48"/>
      <c r="I8" s="48"/>
      <c r="J8" s="48"/>
      <c r="L8" s="37" t="n">
        <f aca="false">D8*F8</f>
        <v>0</v>
      </c>
      <c r="M8" s="37" t="n">
        <f aca="false">G8*H8</f>
        <v>0</v>
      </c>
      <c r="N8" s="37" t="n">
        <f aca="false">I8*J8</f>
        <v>0</v>
      </c>
    </row>
    <row r="9" customFormat="false" ht="15.75" hidden="false" customHeight="false" outlineLevel="0" collapsed="false">
      <c r="B9" s="11"/>
      <c r="C9" s="47"/>
      <c r="D9" s="47"/>
      <c r="E9" s="48"/>
      <c r="F9" s="48"/>
      <c r="G9" s="48"/>
      <c r="H9" s="48"/>
      <c r="I9" s="48"/>
      <c r="J9" s="48"/>
      <c r="L9" s="37" t="n">
        <f aca="false">D9*F9</f>
        <v>0</v>
      </c>
      <c r="M9" s="37" t="n">
        <f aca="false">G9*H9</f>
        <v>0</v>
      </c>
      <c r="N9" s="37" t="n">
        <f aca="false">I9*J9</f>
        <v>0</v>
      </c>
    </row>
    <row r="10" customFormat="false" ht="15.75" hidden="false" customHeight="false" outlineLevel="0" collapsed="false">
      <c r="B10" s="11"/>
      <c r="C10" s="47"/>
      <c r="D10" s="47"/>
      <c r="E10" s="48"/>
      <c r="F10" s="48"/>
      <c r="G10" s="48"/>
      <c r="H10" s="48"/>
      <c r="I10" s="48"/>
      <c r="J10" s="48"/>
      <c r="L10" s="37" t="n">
        <f aca="false">D10*F10</f>
        <v>0</v>
      </c>
      <c r="M10" s="37" t="n">
        <f aca="false">G10*H10</f>
        <v>0</v>
      </c>
      <c r="N10" s="37" t="n">
        <f aca="false">I10*J10</f>
        <v>0</v>
      </c>
    </row>
    <row r="11" customFormat="false" ht="15" hidden="false" customHeight="false" outlineLevel="0" collapsed="false">
      <c r="L11" s="49" t="n">
        <f aca="false">SUM(L5:L10)</f>
        <v>98500</v>
      </c>
      <c r="M11" s="49" t="n">
        <f aca="false">SUM(M5:M10)</f>
        <v>120500</v>
      </c>
      <c r="N11" s="49" t="n">
        <f aca="false">SUM(N5:N10)</f>
        <v>141200</v>
      </c>
    </row>
    <row r="1048576" customFormat="false" ht="15" hidden="false" customHeight="false" outlineLevel="0" collapsed="false"/>
  </sheetData>
  <mergeCells count="4">
    <mergeCell ref="C2:C4"/>
    <mergeCell ref="D2:F3"/>
    <mergeCell ref="G2:H3"/>
    <mergeCell ref="I2:J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17375E"/>
    <pageSetUpPr fitToPage="false"/>
  </sheetPr>
  <dimension ref="B1:H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5"/>
  <cols>
    <col collapsed="false" hidden="false" max="1" min="1" style="0" width="8.50510204081633"/>
    <col collapsed="false" hidden="false" max="2" min="2" style="0" width="3.91326530612245"/>
    <col collapsed="false" hidden="false" max="8" min="3" style="0" width="20.3826530612245"/>
    <col collapsed="false" hidden="false" max="1025" min="9" style="0" width="8.50510204081633"/>
  </cols>
  <sheetData>
    <row r="1" customFormat="false" ht="15.75" hidden="false" customHeight="false" outlineLevel="0" collapsed="false">
      <c r="B1" s="0" t="s">
        <v>65</v>
      </c>
    </row>
    <row r="2" customFormat="false" ht="25.5" hidden="false" customHeight="true" outlineLevel="0" collapsed="false">
      <c r="B2" s="42" t="s">
        <v>2</v>
      </c>
      <c r="C2" s="42"/>
      <c r="D2" s="43" t="s">
        <v>66</v>
      </c>
      <c r="E2" s="50" t="s">
        <v>67</v>
      </c>
      <c r="F2" s="43" t="s">
        <v>68</v>
      </c>
      <c r="G2" s="50" t="s">
        <v>69</v>
      </c>
      <c r="H2" s="50" t="s">
        <v>70</v>
      </c>
    </row>
    <row r="3" customFormat="false" ht="15" hidden="false" customHeight="true" outlineLevel="0" collapsed="false">
      <c r="B3" s="44" t="s">
        <v>71</v>
      </c>
      <c r="C3" s="44"/>
      <c r="D3" s="43"/>
      <c r="E3" s="51" t="s">
        <v>72</v>
      </c>
      <c r="F3" s="43"/>
      <c r="G3" s="51" t="s">
        <v>73</v>
      </c>
      <c r="H3" s="51" t="s">
        <v>74</v>
      </c>
    </row>
    <row r="4" customFormat="false" ht="15.75" hidden="false" customHeight="false" outlineLevel="0" collapsed="false">
      <c r="B4" s="52"/>
      <c r="C4" s="52"/>
      <c r="D4" s="43"/>
      <c r="E4" s="53"/>
      <c r="F4" s="43"/>
      <c r="G4" s="4" t="s">
        <v>74</v>
      </c>
      <c r="H4" s="53"/>
    </row>
    <row r="5" customFormat="false" ht="15.75" hidden="false" customHeight="false" outlineLevel="0" collapsed="false">
      <c r="B5" s="11" t="s">
        <v>75</v>
      </c>
      <c r="C5" s="47" t="s">
        <v>76</v>
      </c>
      <c r="D5" s="54"/>
      <c r="E5" s="54"/>
      <c r="F5" s="55" t="n">
        <v>40</v>
      </c>
      <c r="G5" s="9" t="n">
        <v>1450</v>
      </c>
      <c r="H5" s="9" t="n">
        <f aca="false">F5*G5</f>
        <v>58000</v>
      </c>
    </row>
    <row r="6" customFormat="false" ht="15.75" hidden="false" customHeight="false" outlineLevel="0" collapsed="false">
      <c r="B6" s="11" t="s">
        <v>77</v>
      </c>
      <c r="C6" s="47" t="s">
        <v>78</v>
      </c>
      <c r="D6" s="54"/>
      <c r="E6" s="54"/>
      <c r="F6" s="55" t="n">
        <v>20</v>
      </c>
      <c r="G6" s="9" t="n">
        <v>2000</v>
      </c>
      <c r="H6" s="9" t="n">
        <f aca="false">F6*G6</f>
        <v>40000</v>
      </c>
    </row>
    <row r="7" customFormat="false" ht="15.75" hidden="false" customHeight="false" outlineLevel="0" collapsed="false">
      <c r="B7" s="11" t="s">
        <v>79</v>
      </c>
      <c r="C7" s="47" t="s">
        <v>80</v>
      </c>
      <c r="D7" s="54"/>
      <c r="E7" s="54"/>
      <c r="F7" s="55" t="n">
        <v>15</v>
      </c>
      <c r="G7" s="9" t="n">
        <v>3700</v>
      </c>
      <c r="H7" s="9" t="n">
        <f aca="false">F7*G7</f>
        <v>55500</v>
      </c>
    </row>
    <row r="8" customFormat="false" ht="15.75" hidden="false" customHeight="false" outlineLevel="0" collapsed="false">
      <c r="B8" s="11" t="s">
        <v>79</v>
      </c>
      <c r="C8" s="47"/>
      <c r="D8" s="54"/>
      <c r="E8" s="54"/>
      <c r="F8" s="55"/>
      <c r="G8" s="9"/>
      <c r="H8" s="9" t="n">
        <f aca="false">F8*G8</f>
        <v>0</v>
      </c>
    </row>
    <row r="9" customFormat="false" ht="15.75" hidden="false" customHeight="false" outlineLevel="0" collapsed="false">
      <c r="B9" s="11" t="s">
        <v>79</v>
      </c>
      <c r="C9" s="47"/>
      <c r="D9" s="54"/>
      <c r="E9" s="54"/>
      <c r="F9" s="55"/>
      <c r="G9" s="9"/>
      <c r="H9" s="9" t="n">
        <f aca="false">F9*G9</f>
        <v>0</v>
      </c>
    </row>
    <row r="10" customFormat="false" ht="15.75" hidden="false" customHeight="false" outlineLevel="0" collapsed="false">
      <c r="B10" s="11" t="s">
        <v>79</v>
      </c>
      <c r="C10" s="47"/>
      <c r="D10" s="54"/>
      <c r="E10" s="54"/>
      <c r="F10" s="55"/>
      <c r="G10" s="9"/>
      <c r="H10" s="9" t="n">
        <f aca="false">F10*G10</f>
        <v>0</v>
      </c>
    </row>
    <row r="11" customFormat="false" ht="15.75" hidden="false" customHeight="true" outlineLevel="0" collapsed="false">
      <c r="B11" s="56" t="s">
        <v>81</v>
      </c>
      <c r="C11" s="56"/>
      <c r="D11" s="56"/>
      <c r="E11" s="56"/>
      <c r="F11" s="56"/>
      <c r="G11" s="56"/>
      <c r="H11" s="14" t="n">
        <f aca="false">SUM(H5:H10)</f>
        <v>153500</v>
      </c>
    </row>
    <row r="12" customFormat="false" ht="15.75" hidden="false" customHeight="true" outlineLevel="0" collapsed="false">
      <c r="B12" s="56" t="s">
        <v>82</v>
      </c>
      <c r="C12" s="56"/>
      <c r="D12" s="56"/>
      <c r="E12" s="56"/>
      <c r="F12" s="56"/>
      <c r="G12" s="56"/>
      <c r="H12" s="57"/>
    </row>
    <row r="13" customFormat="false" ht="15.75" hidden="false" customHeight="true" outlineLevel="0" collapsed="false">
      <c r="B13" s="56" t="s">
        <v>83</v>
      </c>
      <c r="C13" s="56"/>
      <c r="D13" s="56"/>
      <c r="E13" s="56"/>
      <c r="F13" s="56"/>
      <c r="G13" s="56"/>
      <c r="H13" s="57"/>
    </row>
    <row r="14" customFormat="false" ht="15.75" hidden="false" customHeight="true" outlineLevel="0" collapsed="false">
      <c r="B14" s="56" t="s">
        <v>84</v>
      </c>
      <c r="C14" s="56"/>
      <c r="D14" s="56"/>
      <c r="E14" s="56"/>
      <c r="F14" s="56"/>
      <c r="G14" s="56"/>
      <c r="H14" s="57"/>
    </row>
  </sheetData>
  <mergeCells count="9">
    <mergeCell ref="B2:C2"/>
    <mergeCell ref="D2:D4"/>
    <mergeCell ref="F2:F4"/>
    <mergeCell ref="B3:C3"/>
    <mergeCell ref="B4:C4"/>
    <mergeCell ref="B11:G11"/>
    <mergeCell ref="B12:G12"/>
    <mergeCell ref="B13:G13"/>
    <mergeCell ref="B14:G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2016-11-15T21:19:31Z</dcterms:created>
  <dc:creator>rafał</dc:creator>
  <dc:description/>
  <dc:language>pl-PL</dc:language>
  <cp:lastModifiedBy>Dziuba, Ewelina</cp:lastModifiedBy>
  <dcterms:modified xsi:type="dcterms:W3CDTF">2016-11-16T15:33:38Z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